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accMac/Documents/Green Toxicology/Projects/17023.1-B GenX/Docs/"/>
    </mc:Choice>
  </mc:AlternateContent>
  <xr:revisionPtr revIDLastSave="0" documentId="13_ncr:1_{CB12E0AE-9A68-9240-B550-7411B0DF89CF}" xr6:coauthVersionLast="40" xr6:coauthVersionMax="40" xr10:uidLastSave="{00000000-0000-0000-0000-000000000000}"/>
  <bookViews>
    <workbookView xWindow="14460" yWindow="7020" windowWidth="22780" windowHeight="17980" xr2:uid="{59A462BE-2784-5244-9468-13F79658EF3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0" i="1" l="1"/>
  <c r="C18" i="1" l="1"/>
  <c r="C25" i="1" s="1"/>
  <c r="H38" i="1"/>
  <c r="C33" i="1"/>
  <c r="H31" i="1"/>
  <c r="H29" i="1"/>
  <c r="H28" i="1"/>
  <c r="H27" i="1"/>
  <c r="D16" i="1"/>
  <c r="D15" i="1"/>
  <c r="D14" i="1"/>
  <c r="C14" i="1"/>
  <c r="C9" i="1"/>
  <c r="C17" i="1" s="1"/>
  <c r="H25" i="1" l="1"/>
  <c r="H39" i="1" s="1"/>
  <c r="H33" i="1"/>
  <c r="C26" i="1"/>
  <c r="C34" i="1" s="1"/>
  <c r="H26" i="1"/>
  <c r="C15" i="1"/>
  <c r="C16" i="1"/>
  <c r="H34" i="1" l="1"/>
  <c r="H35" i="1"/>
</calcChain>
</file>

<file path=xl/sharedStrings.xml><?xml version="1.0" encoding="utf-8"?>
<sst xmlns="http://schemas.openxmlformats.org/spreadsheetml/2006/main" count="62" uniqueCount="57">
  <si>
    <t>Mouse male AUC/dose</t>
  </si>
  <si>
    <t>Rat male AUC/dose</t>
  </si>
  <si>
    <t>Monkey AUC/dose</t>
  </si>
  <si>
    <t>Mouse male BW</t>
  </si>
  <si>
    <t>kg (control group on the last day of the repro study)</t>
  </si>
  <si>
    <t>Rat male BW</t>
  </si>
  <si>
    <t>kg (control group on last day of 90-day study)</t>
  </si>
  <si>
    <t>Monkey BW</t>
  </si>
  <si>
    <t>kg (3 male monkeys used in cross-species study)</t>
  </si>
  <si>
    <t>Human BW</t>
  </si>
  <si>
    <t>kg (EPA standard BW)</t>
  </si>
  <si>
    <t>Allometric</t>
  </si>
  <si>
    <t>Mouse to Rat</t>
  </si>
  <si>
    <t>Rat to Monkey</t>
  </si>
  <si>
    <t>Monkey to Mouse</t>
  </si>
  <si>
    <t>Monkey to human</t>
  </si>
  <si>
    <t>kg-hr/L</t>
  </si>
  <si>
    <t>Scaling</t>
  </si>
  <si>
    <t>EPA</t>
  </si>
  <si>
    <t>Explanation</t>
  </si>
  <si>
    <t>Modification</t>
  </si>
  <si>
    <t>BMDL</t>
  </si>
  <si>
    <t>mg/kg-d, male mouse repro study only</t>
  </si>
  <si>
    <t>mg/kg-day, male mouse repro + 90 day</t>
  </si>
  <si>
    <t>Extrapolation factor</t>
  </si>
  <si>
    <t>POD (human)</t>
  </si>
  <si>
    <t>mg/kg-d</t>
  </si>
  <si>
    <t>mg/kg-day</t>
  </si>
  <si>
    <t>UFA</t>
  </si>
  <si>
    <t>Interspecies</t>
  </si>
  <si>
    <t>UFH</t>
  </si>
  <si>
    <t>Intraspecies</t>
  </si>
  <si>
    <t>UFL</t>
  </si>
  <si>
    <t>UFS</t>
  </si>
  <si>
    <t>UFD</t>
  </si>
  <si>
    <t>Database (no epi, limited developmental, limited immune)</t>
  </si>
  <si>
    <t>Overall uncertainty</t>
  </si>
  <si>
    <t>RfD</t>
  </si>
  <si>
    <t>Factor higher</t>
  </si>
  <si>
    <t>Internal doses</t>
  </si>
  <si>
    <t>Mouse to Human</t>
  </si>
  <si>
    <t>Allometric mouse to human</t>
  </si>
  <si>
    <t>AUC for mouse to monkey, allometric from monkey to human</t>
  </si>
  <si>
    <t>Subchronic to chronic</t>
  </si>
  <si>
    <t>BMDL use</t>
  </si>
  <si>
    <t>Factor composition</t>
  </si>
  <si>
    <t>For equal average plasma concentrations in long term dosing</t>
  </si>
  <si>
    <t>multiply the dose rate given to the first species by the given number</t>
  </si>
  <si>
    <t>to obtain the dose rate required for the second.</t>
  </si>
  <si>
    <t>AUC/dose</t>
  </si>
  <si>
    <t>Proposed</t>
  </si>
  <si>
    <t>Multiply external dose rate by:</t>
  </si>
  <si>
    <t>Note: AUC/dose = 1/Clearance</t>
  </si>
  <si>
    <t>Chronic/subchronic</t>
  </si>
  <si>
    <t>GenX single-cell necrosis data &amp; estimates of RfD</t>
  </si>
  <si>
    <t>Draft original</t>
  </si>
  <si>
    <r>
      <t xml:space="preserve">EPA approach in Draft </t>
    </r>
    <r>
      <rPr>
        <i/>
        <sz val="12"/>
        <color theme="1"/>
        <rFont val="Calibri"/>
        <family val="2"/>
        <scheme val="minor"/>
      </rPr>
      <t>Human Health Toxicity Values for GenX Chemicals</t>
    </r>
    <r>
      <rPr>
        <sz val="12"/>
        <color theme="1"/>
        <rFont val="Calibri"/>
        <family val="2"/>
        <scheme val="minor"/>
      </rPr>
      <t>, EPA-823-P-18-001 (public comment draft)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</si>
</sst>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"/>
  </numFmts>
  <fonts count="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0" fontId="1" fillId="0" borderId="0" xfId="0" applyFont="1"/>
    <xf numFmtId="11" fontId="1" fillId="0" borderId="0" xfId="0" applyNumberFormat="1" applyFont="1"/>
    <xf numFmtId="0" fontId="1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CD735-C3E5-4F46-AF5D-023B786A6D1A}">
  <dimension ref="B1:I40"/>
  <sheetViews>
    <sheetView tabSelected="1" workbookViewId="0">
      <selection activeCell="K28" sqref="K28"/>
    </sheetView>
  </sheetViews>
  <sheetFormatPr baseColWidth="10" defaultRowHeight="16"/>
  <cols>
    <col min="2" max="2" width="22.1640625" customWidth="1"/>
  </cols>
  <sheetData>
    <row r="1" spans="2:8">
      <c r="B1" s="7" t="s">
        <v>54</v>
      </c>
      <c r="C1" s="8"/>
      <c r="D1" s="8"/>
      <c r="E1" s="8"/>
      <c r="F1" s="8"/>
      <c r="G1" s="8"/>
      <c r="H1" s="8"/>
    </row>
    <row r="3" spans="2:8">
      <c r="B3" t="s">
        <v>0</v>
      </c>
      <c r="C3" s="3">
        <v>92.477840962252515</v>
      </c>
      <c r="D3" t="s">
        <v>16</v>
      </c>
    </row>
    <row r="4" spans="2:8">
      <c r="B4" t="s">
        <v>1</v>
      </c>
      <c r="C4" s="3">
        <v>26.118933252147713</v>
      </c>
      <c r="D4" t="s">
        <v>16</v>
      </c>
    </row>
    <row r="5" spans="2:8">
      <c r="B5" t="s">
        <v>2</v>
      </c>
      <c r="C5" s="3">
        <v>37.246169156601496</v>
      </c>
      <c r="D5" t="s">
        <v>16</v>
      </c>
    </row>
    <row r="7" spans="2:8">
      <c r="B7" t="s">
        <v>3</v>
      </c>
      <c r="C7">
        <v>3.7199999999999997E-2</v>
      </c>
      <c r="D7" t="s">
        <v>4</v>
      </c>
    </row>
    <row r="8" spans="2:8">
      <c r="B8" t="s">
        <v>5</v>
      </c>
      <c r="C8">
        <v>0.53800000000000003</v>
      </c>
      <c r="D8" t="s">
        <v>6</v>
      </c>
    </row>
    <row r="9" spans="2:8">
      <c r="B9" t="s">
        <v>7</v>
      </c>
      <c r="C9" s="4">
        <f>+AVERAGE(2.42,2.64,2.27)</f>
        <v>2.4433333333333334</v>
      </c>
      <c r="D9" t="s">
        <v>8</v>
      </c>
    </row>
    <row r="10" spans="2:8">
      <c r="B10" t="s">
        <v>9</v>
      </c>
      <c r="C10">
        <v>80</v>
      </c>
      <c r="D10" t="s">
        <v>10</v>
      </c>
    </row>
    <row r="12" spans="2:8">
      <c r="B12" t="s">
        <v>17</v>
      </c>
      <c r="C12" t="s">
        <v>51</v>
      </c>
    </row>
    <row r="13" spans="2:8">
      <c r="C13" t="s">
        <v>11</v>
      </c>
      <c r="D13" t="s">
        <v>49</v>
      </c>
      <c r="F13" t="s">
        <v>46</v>
      </c>
    </row>
    <row r="14" spans="2:8">
      <c r="B14" t="s">
        <v>12</v>
      </c>
      <c r="C14" s="1">
        <f>+(C7/C8)^0.25</f>
        <v>0.51279073053406632</v>
      </c>
      <c r="D14" s="1">
        <f>+C3/C4</f>
        <v>3.5406438719945896</v>
      </c>
      <c r="F14" t="s">
        <v>47</v>
      </c>
    </row>
    <row r="15" spans="2:8">
      <c r="B15" t="s">
        <v>13</v>
      </c>
      <c r="C15" s="1">
        <f>+(C8/C9)^0.25</f>
        <v>0.68501469628958767</v>
      </c>
      <c r="D15" s="1">
        <f>+C4/C5</f>
        <v>0.70125153387803918</v>
      </c>
      <c r="F15" t="s">
        <v>48</v>
      </c>
    </row>
    <row r="16" spans="2:8">
      <c r="B16" t="s">
        <v>14</v>
      </c>
      <c r="C16" s="1">
        <f>+(C9/C7)^0.25</f>
        <v>2.8468195854546621</v>
      </c>
      <c r="D16" s="1">
        <f>+C5/C3</f>
        <v>0.40275777168937787</v>
      </c>
      <c r="F16" t="s">
        <v>52</v>
      </c>
    </row>
    <row r="17" spans="2:9">
      <c r="B17" t="s">
        <v>15</v>
      </c>
      <c r="C17" s="1">
        <f>+(C9/C10)^0.25</f>
        <v>0.41804514417896638</v>
      </c>
      <c r="D17" s="1"/>
    </row>
    <row r="18" spans="2:9">
      <c r="B18" t="s">
        <v>40</v>
      </c>
      <c r="C18" s="1">
        <f>+(C7/C10)^0.25</f>
        <v>0.14684637773145046</v>
      </c>
    </row>
    <row r="20" spans="2:9">
      <c r="B20" t="s">
        <v>56</v>
      </c>
    </row>
    <row r="21" spans="2:9">
      <c r="C21" t="s">
        <v>55</v>
      </c>
      <c r="H21" t="s">
        <v>50</v>
      </c>
    </row>
    <row r="22" spans="2:9">
      <c r="C22" t="s">
        <v>18</v>
      </c>
      <c r="D22" t="s">
        <v>19</v>
      </c>
      <c r="H22" t="s">
        <v>20</v>
      </c>
    </row>
    <row r="23" spans="2:9">
      <c r="B23" t="s">
        <v>21</v>
      </c>
      <c r="C23">
        <v>0.151</v>
      </c>
      <c r="D23" t="s">
        <v>22</v>
      </c>
      <c r="H23" s="1">
        <v>0.21406258128277245</v>
      </c>
      <c r="I23" t="s">
        <v>23</v>
      </c>
    </row>
    <row r="25" spans="2:9">
      <c r="B25" t="s">
        <v>24</v>
      </c>
      <c r="C25" s="1">
        <f>+C18</f>
        <v>0.14684637773145046</v>
      </c>
      <c r="D25" t="s">
        <v>41</v>
      </c>
      <c r="H25" s="1">
        <f>+(1/D16)*C17</f>
        <v>1.0379567411585013</v>
      </c>
      <c r="I25" t="s">
        <v>42</v>
      </c>
    </row>
    <row r="26" spans="2:9">
      <c r="B26" t="s">
        <v>25</v>
      </c>
      <c r="C26" s="2">
        <f>+C25*C23</f>
        <v>2.2173803037449018E-2</v>
      </c>
      <c r="D26" t="s">
        <v>26</v>
      </c>
      <c r="H26" s="1">
        <f>+H23*H25</f>
        <v>0.2221876992722433</v>
      </c>
      <c r="I26" t="s">
        <v>27</v>
      </c>
    </row>
    <row r="27" spans="2:9">
      <c r="B27" t="s">
        <v>28</v>
      </c>
      <c r="C27">
        <v>3</v>
      </c>
      <c r="D27" t="s">
        <v>29</v>
      </c>
      <c r="H27">
        <f>+C27</f>
        <v>3</v>
      </c>
    </row>
    <row r="28" spans="2:9">
      <c r="B28" t="s">
        <v>30</v>
      </c>
      <c r="C28">
        <v>10</v>
      </c>
      <c r="D28" t="s">
        <v>31</v>
      </c>
      <c r="H28">
        <f t="shared" ref="H28:H31" si="0">+C28</f>
        <v>10</v>
      </c>
    </row>
    <row r="29" spans="2:9">
      <c r="B29" t="s">
        <v>32</v>
      </c>
      <c r="C29">
        <v>1</v>
      </c>
      <c r="D29" t="s">
        <v>44</v>
      </c>
      <c r="H29">
        <f t="shared" si="0"/>
        <v>1</v>
      </c>
    </row>
    <row r="30" spans="2:9">
      <c r="B30" t="s">
        <v>33</v>
      </c>
      <c r="C30">
        <v>3</v>
      </c>
      <c r="D30" t="s">
        <v>43</v>
      </c>
      <c r="H30">
        <v>1</v>
      </c>
    </row>
    <row r="31" spans="2:9">
      <c r="B31" t="s">
        <v>34</v>
      </c>
      <c r="C31">
        <v>3</v>
      </c>
      <c r="D31" t="s">
        <v>35</v>
      </c>
      <c r="H31">
        <f t="shared" si="0"/>
        <v>3</v>
      </c>
    </row>
    <row r="33" spans="2:9">
      <c r="B33" t="s">
        <v>36</v>
      </c>
      <c r="C33">
        <f>PRODUCT(C27:C31)</f>
        <v>270</v>
      </c>
      <c r="H33">
        <f>PRODUCT(H27:H31)</f>
        <v>90</v>
      </c>
    </row>
    <row r="34" spans="2:9">
      <c r="B34" s="5" t="s">
        <v>37</v>
      </c>
      <c r="C34" s="6">
        <f>+C26/C33</f>
        <v>8.2125196434996365E-5</v>
      </c>
      <c r="D34" s="5" t="s">
        <v>27</v>
      </c>
      <c r="E34" s="5"/>
      <c r="F34" s="5"/>
      <c r="G34" s="5"/>
      <c r="H34" s="6">
        <f>+H26/H33</f>
        <v>2.4687522141360369E-3</v>
      </c>
      <c r="I34" s="5" t="s">
        <v>27</v>
      </c>
    </row>
    <row r="35" spans="2:9">
      <c r="G35" t="s">
        <v>38</v>
      </c>
      <c r="H35" s="3">
        <f>+H34/C34</f>
        <v>30.060837858574871</v>
      </c>
    </row>
    <row r="37" spans="2:9">
      <c r="G37" t="s">
        <v>45</v>
      </c>
    </row>
    <row r="38" spans="2:9">
      <c r="G38" t="s">
        <v>21</v>
      </c>
      <c r="H38" s="4">
        <f>+H23/C23</f>
        <v>1.4176329886276322</v>
      </c>
    </row>
    <row r="39" spans="2:9">
      <c r="G39" t="s">
        <v>39</v>
      </c>
      <c r="H39" s="4">
        <f>+H25/C25</f>
        <v>7.0683169526775433</v>
      </c>
    </row>
    <row r="40" spans="2:9">
      <c r="G40" t="s">
        <v>53</v>
      </c>
      <c r="H40">
        <f>+C30/H30</f>
        <v>3</v>
      </c>
    </row>
  </sheetData>
  <mergeCells count="1">
    <mergeCell ref="B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Green Toxicology LLC</dc:creator>
  <cp:keywords/>
  <dc:description/>
  <cp:lastModifiedBy>Edmund Crouch</cp:lastModifiedBy>
  <dcterms:created xsi:type="dcterms:W3CDTF">2019-01-22T15:09:03Z</dcterms:created>
  <dcterms:modified xsi:type="dcterms:W3CDTF">2019-01-23T01:17:35Z</dcterms:modified>
  <cp:category/>
</cp:coreProperties>
</file>